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\Desktop\"/>
    </mc:Choice>
  </mc:AlternateContent>
  <bookViews>
    <workbookView xWindow="0" yWindow="0" windowWidth="0" windowHeight="0"/>
  </bookViews>
  <sheets>
    <sheet name="Rekapitulace stavby" sheetId="1" r:id="rId1"/>
    <sheet name="01 - Sklad sportovního n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Sklad sportovního ná...'!$C$129:$K$151</definedName>
    <definedName name="_xlnm.Print_Area" localSheetId="1">'01 - Sklad sportovního ná...'!$C$4:$J$76,'01 - Sklad sportovního ná...'!$C$82:$J$111,'01 - Sklad sportovního ná...'!$C$117:$J$151</definedName>
    <definedName name="_xlnm.Print_Titles" localSheetId="1">'01 - Sklad sportovního ná...'!$129:$129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F89"/>
  <c r="E87"/>
  <c r="J24"/>
  <c r="E24"/>
  <c r="J127"/>
  <c r="J23"/>
  <c r="J21"/>
  <c r="E21"/>
  <c r="J126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BK150"/>
  <c r="J135"/>
  <c r="J150"/>
  <c r="J140"/>
  <c r="BK136"/>
  <c r="BK144"/>
  <c r="BK133"/>
  <c r="J142"/>
  <c r="J138"/>
  <c r="J133"/>
  <c r="BK135"/>
  <c r="J144"/>
  <c r="BK138"/>
  <c r="J136"/>
  <c r="BK142"/>
  <c i="1" r="AS94"/>
  <c i="2" r="BK140"/>
  <c r="BK147"/>
  <c r="J147"/>
  <c l="1" r="BK132"/>
  <c r="J132"/>
  <c r="J98"/>
  <c r="P132"/>
  <c r="P131"/>
  <c r="P130"/>
  <c i="1" r="AU95"/>
  <c i="2" r="R132"/>
  <c r="R131"/>
  <c r="R130"/>
  <c r="T132"/>
  <c r="T131"/>
  <c r="T130"/>
  <c r="BK146"/>
  <c r="J146"/>
  <c r="J99"/>
  <c r="BK149"/>
  <c r="J149"/>
  <c r="J100"/>
  <c r="J89"/>
  <c r="F92"/>
  <c r="J92"/>
  <c r="F126"/>
  <c r="BE135"/>
  <c r="BE147"/>
  <c r="E85"/>
  <c r="J91"/>
  <c r="BE133"/>
  <c r="BE136"/>
  <c r="BE138"/>
  <c r="BE140"/>
  <c r="BE142"/>
  <c r="BE144"/>
  <c r="BE150"/>
  <c i="1" r="AU94"/>
  <c i="2" r="F38"/>
  <c i="1" r="BC95"/>
  <c r="BC94"/>
  <c r="W32"/>
  <c i="2" r="J36"/>
  <c i="1" r="AW95"/>
  <c i="2" r="F36"/>
  <c i="1" r="BA95"/>
  <c r="BA94"/>
  <c r="W30"/>
  <c i="2" r="F37"/>
  <c i="1" r="BB95"/>
  <c r="BB94"/>
  <c r="W31"/>
  <c i="2" r="F39"/>
  <c i="1" r="BD95"/>
  <c r="BD94"/>
  <c r="W33"/>
  <c i="2" l="1" r="BK131"/>
  <c r="J131"/>
  <c r="J97"/>
  <c i="1" r="AW94"/>
  <c r="AK30"/>
  <c r="AX94"/>
  <c r="AY94"/>
  <c i="2" l="1" r="BK130"/>
  <c r="J130"/>
  <c r="J96"/>
  <c r="J30"/>
  <c r="J109"/>
  <c r="J103"/>
  <c r="J111"/>
  <c l="1" r="J31"/>
  <c r="BE109"/>
  <c r="J35"/>
  <c i="1" r="AV95"/>
  <c r="AT95"/>
  <c i="2" r="J32"/>
  <c i="1" r="AG95"/>
  <c r="AG94"/>
  <c r="AK26"/>
  <c l="1" r="AN95"/>
  <c i="2" r="J41"/>
  <c r="F35"/>
  <c i="1" r="AZ95"/>
  <c r="AZ94"/>
  <c r="AV94"/>
  <c r="AK29"/>
  <c r="AK35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<sst xmlns="http://schemas.openxmlformats.org/spreadsheetml/2006/main">
  <si>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</si>
  <si>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</si>
  <si>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</si>
  <si>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</si>
  <si>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</si>
  <si>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{50ffe60f-37f8-4810-a254-7f4ac4de501b}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</si>
  <si>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</si>
  <si>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</si>
  <si>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</si>
  <si>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</si>
  <si>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</si>
  <si>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</si>
  <si>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</si>
  <si>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</si>
  <si>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CH350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</si>
  <si>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</si>
  <si>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</si>
  <si>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RINGO Ostrava-Jih na parc. č. 73/47 v k. ú. Dubina u Ostravy</t>
  </si>
  <si>
    <t>KSO:</t>
  </si>
  <si>
    <t>CC-CZ:</t>
  </si>
  <si>
    <t>Místo:</t>
  </si>
  <si>
    <t xml:space="preserve"> </t>
  </si>
  <si>
    <t>Datum:</t>
  </si>
  <si>
    <t>30. 5. 2022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</si>
  <si>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</si>
  <si>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</si>
  <si>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</si>
  <si>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</si>
  <si>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</si>
  <si>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</si>
  <si>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</si>
  <si>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</si>
  <si>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</si>
  <si>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</si>
  <si>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</si>
  <si>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</si>
  <si>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</si>
  <si>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</si>
  <si>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</si>
  <si>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</si>
  <si>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</si>
  <si>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</si>
  <si>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</si>
  <si>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</si>
  <si>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</si>
  <si>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</si>
  <si>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</si>
  <si>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</si>
  <si>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</si>
  <si>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</si>
  <si>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</si>
  <si>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</si>
  <si>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</si>
  <si>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</si>
  <si>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</si>
  <si>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</si>
  <si>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</si>
  <si>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</si>
  <si>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</si>
  <si>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</si>
  <si>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</si>
  <si>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</si>
  <si>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</si>
  <si>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</si>
  <si>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</si>
  <si>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</si>
  <si>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</si>
  <si>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</si>
  <si>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</si>
  <si>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</si>
  <si>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</si>
  <si>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</si>
  <si>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</si>
  <si>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</si>
  <si>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</si>
  <si>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</si>
  <si>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</si>
  <si>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</si>
  <si>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</si>
  <si>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Sklad sportovního nářadí</t>
  </si>
  <si>
    <t>STA</t>
  </si>
  <si>
    <t>1</t>
  </si>
  <si>
    <t>{915b1979-8ecf-49ff-83c6-fc8b14637864}</t>
  </si>
  <si>
    <t>2</t>
  </si>
  <si>
    <t>KRYCÍ LIST SOUPISU PRACÍ</t>
  </si>
  <si>
    <t>Objekt:</t>
  </si>
  <si>
    <t>01 - Sklad sportovního nářadí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</si>
  <si>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</si>
  <si>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</si>
  <si>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</si>
  <si>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</si>
  <si>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</si>
  <si>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</si>
  <si>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</si>
  <si>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</si>
  <si>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Zemní práce</t>
  </si>
  <si>
    <t xml:space="preserve">    5 - Dodávka výrobků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</si>
  <si>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</si>
  <si>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</si>
  <si>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</si>
  <si>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</si>
  <si>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</si>
  <si>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</si>
  <si>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</si>
  <si>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</si>
  <si>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</si>
  <si>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</si>
  <si>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</si>
  <si>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</si>
  <si>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</si>
  <si>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</si>
  <si>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</si>
  <si>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</si>
  <si>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</si>
  <si>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</si>
  <si>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</si>
  <si>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</si>
  <si>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</si>
  <si>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</si>
  <si>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</si>
  <si>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</si>
  <si>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</si>
  <si>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</si>
  <si>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</si>
  <si>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</si>
  <si>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</si>
  <si>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</si>
  <si>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</si>
  <si>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</si>
  <si>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4</t>
  </si>
  <si>
    <t>1802019271</t>
  </si>
  <si>
    <t>VV</t>
  </si>
  <si>
    <t>5,0*6,0</t>
  </si>
  <si>
    <t>181351003</t>
  </si>
  <si>
    <t>Rozprostření ornice tl vrstvy do 200 mm pl do 100 m2 v rovině nebo ve svahu do 1:5 strojně</t>
  </si>
  <si>
    <t>-1694463524</t>
  </si>
  <si>
    <t>3</t>
  </si>
  <si>
    <t>213141111</t>
  </si>
  <si>
    <t>Zřízení vrstvy z geotextilie v rovině nebo ve sklonu do 1:5 š do 3 m</t>
  </si>
  <si>
    <t>-671080694</t>
  </si>
  <si>
    <t>5,0*6,0*1,2</t>
  </si>
  <si>
    <t>M</t>
  </si>
  <si>
    <t>69311081</t>
  </si>
  <si>
    <t>geotextilie netkaná separační, ochranná, filtrační, drenážní PES 300g/m2</t>
  </si>
  <si>
    <t>8</t>
  </si>
  <si>
    <t>-550544661</t>
  </si>
  <si>
    <t>36*1,1845 'Přepočtené koeficientem množství</t>
  </si>
  <si>
    <t>5</t>
  </si>
  <si>
    <t>564730111</t>
  </si>
  <si>
    <t>Podklad z kameniva hrubého drceného vel. 16-32 mm tl 100 mm</t>
  </si>
  <si>
    <t>1436742412</t>
  </si>
  <si>
    <t>6</t>
  </si>
  <si>
    <t>596811120</t>
  </si>
  <si>
    <t>Kladení betonové dlažby komunikací pro pěší do lože z kameniva velikosti do 0,09 m2 pl do 50 m2</t>
  </si>
  <si>
    <t>-603524556</t>
  </si>
  <si>
    <t>0,5*0,5*9</t>
  </si>
  <si>
    <t>7</t>
  </si>
  <si>
    <t>59245620</t>
  </si>
  <si>
    <t>dlažba desková betonová 500x500x60mm přírodní</t>
  </si>
  <si>
    <t>1318425043</t>
  </si>
  <si>
    <t>2,25*1,03 'Přepočtené koeficientem množství</t>
  </si>
  <si>
    <t>Dodávka výrobků</t>
  </si>
  <si>
    <t>001R</t>
  </si>
  <si>
    <t>D+M Skladové kontejnery - vnější rozměry š2435xd6058xv2976 mm (světlá výška 2500 mm)</t>
  </si>
  <si>
    <t>kus</t>
  </si>
  <si>
    <t>-1576883888</t>
  </si>
  <si>
    <t>"dle cenové nabídky 2022-05-04 Marek Janiš - Ringo Ostrava"2</t>
  </si>
  <si>
    <t>998</t>
  </si>
  <si>
    <t>Přesun hmot</t>
  </si>
  <si>
    <t>9</t>
  </si>
  <si>
    <t>998223011R</t>
  </si>
  <si>
    <t>t</t>
  </si>
  <si>
    <t>-377419787</t>
  </si>
  <si>
    <t>"včetně jeřábu pro osazení skladových kontejnerů"15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</si>
</sst>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CH350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RINGO Ostrava-Jih na parc. č. 73/47 v k. ú. Dubina u Ostravy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30. 5. 2022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Sklad sportovního ná...'!J32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'01 - Sklad sportovního ná...'!P130</f>
        <v>0</v>
      </c>
      <c r="AV95" s="126">
        <f>'01 - Sklad sportovního ná...'!J35</f>
        <v>0</v>
      </c>
      <c r="AW95" s="126">
        <f>'01 - Sklad sportovního ná...'!J36</f>
        <v>0</v>
      </c>
      <c r="AX95" s="126">
        <f>'01 - Sklad sportovního ná...'!J37</f>
        <v>0</v>
      </c>
      <c r="AY95" s="126">
        <f>'01 - Sklad sportovního ná...'!J38</f>
        <v>0</v>
      </c>
      <c r="AZ95" s="126">
        <f>'01 - Sklad sportovního ná...'!F35</f>
        <v>0</v>
      </c>
      <c r="BA95" s="126">
        <f>'01 - Sklad sportovního ná...'!F36</f>
        <v>0</v>
      </c>
      <c r="BB95" s="126">
        <f>'01 - Sklad sportovního ná...'!F37</f>
        <v>0</v>
      </c>
      <c r="BC95" s="126">
        <f>'01 - Sklad sportovního ná...'!F38</f>
        <v>0</v>
      </c>
      <c r="BD95" s="128">
        <f>'01 - Sklad sportovního ná...'!F39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mapKt4Mbaaj9bxYfPojr3S3FLHBcw/+f7evCSftt0ZInDqktIY8kggRgCnQtakjLN3JFZn3aO6nTLD+CjNiFWQ==" hashValue="00F99SqjMeQRrQTlBo3PDnDLH6sgr5mEISC0gDbPKedyymWsJRBIC7QGYjWBJPB1R5ieYTu92MMzYtlAjB5B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klad sportovního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RINGO Ostrava-Jih na parc. č. 73/47 v k. ú. Dubina u Ostravy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30. 5. 2022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137" t="s">
        <v>87</v>
      </c>
      <c r="E30" s="36"/>
      <c r="F30" s="36"/>
      <c r="G30" s="36"/>
      <c r="H30" s="36"/>
      <c r="I30" s="36"/>
      <c r="J30" s="144">
        <f>J96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88</v>
      </c>
      <c r="E31" s="36"/>
      <c r="F31" s="36"/>
      <c r="G31" s="36"/>
      <c r="H31" s="36"/>
      <c r="I31" s="36"/>
      <c r="J31" s="144">
        <f>J103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6" t="s">
        <v>33</v>
      </c>
      <c r="E32" s="36"/>
      <c r="F32" s="36"/>
      <c r="G32" s="36"/>
      <c r="H32" s="36"/>
      <c r="I32" s="36"/>
      <c r="J32" s="147">
        <f>ROUND(J30 + J31,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3"/>
      <c r="E33" s="143"/>
      <c r="F33" s="143"/>
      <c r="G33" s="143"/>
      <c r="H33" s="143"/>
      <c r="I33" s="143"/>
      <c r="J33" s="143"/>
      <c r="K33" s="143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8" t="s">
        <v>35</v>
      </c>
      <c r="G34" s="36"/>
      <c r="H34" s="36"/>
      <c r="I34" s="148" t="s">
        <v>34</v>
      </c>
      <c r="J34" s="148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9" t="s">
        <v>37</v>
      </c>
      <c r="E35" s="134" t="s">
        <v>38</v>
      </c>
      <c r="F35" s="150">
        <f>ROUND((SUM(BE103:BE110) + SUM(BE130:BE151)),  2)</f>
        <v>0</v>
      </c>
      <c r="G35" s="36"/>
      <c r="H35" s="36"/>
      <c r="I35" s="151">
        <v>0.20999999999999999</v>
      </c>
      <c r="J35" s="150">
        <f>ROUND(((SUM(BE103:BE110) + SUM(BE130:BE151))*I35),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4" t="s">
        <v>39</v>
      </c>
      <c r="F36" s="150">
        <f>ROUND((SUM(BF103:BF110) + SUM(BF130:BF151)),  2)</f>
        <v>0</v>
      </c>
      <c r="G36" s="36"/>
      <c r="H36" s="36"/>
      <c r="I36" s="151">
        <v>0.14999999999999999</v>
      </c>
      <c r="J36" s="150">
        <f>ROUND(((SUM(BF103:BF110) + SUM(BF130:BF151))*I36),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40</v>
      </c>
      <c r="F37" s="150">
        <f>ROUND((SUM(BG103:BG110) + SUM(BG130:BG151)),  2)</f>
        <v>0</v>
      </c>
      <c r="G37" s="36"/>
      <c r="H37" s="36"/>
      <c r="I37" s="151">
        <v>0.20999999999999999</v>
      </c>
      <c r="J37" s="150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4" t="s">
        <v>41</v>
      </c>
      <c r="F38" s="150">
        <f>ROUND((SUM(BH103:BH110) + SUM(BH130:BH151)),  2)</f>
        <v>0</v>
      </c>
      <c r="G38" s="36"/>
      <c r="H38" s="36"/>
      <c r="I38" s="151">
        <v>0.14999999999999999</v>
      </c>
      <c r="J38" s="150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4" t="s">
        <v>42</v>
      </c>
      <c r="F39" s="150">
        <f>ROUND((SUM(BI103:BI110) + SUM(BI130:BI151)),  2)</f>
        <v>0</v>
      </c>
      <c r="G39" s="36"/>
      <c r="H39" s="36"/>
      <c r="I39" s="151">
        <v>0</v>
      </c>
      <c r="J39" s="150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2"/>
      <c r="D41" s="153" t="s">
        <v>43</v>
      </c>
      <c r="E41" s="154"/>
      <c r="F41" s="154"/>
      <c r="G41" s="155" t="s">
        <v>44</v>
      </c>
      <c r="H41" s="156" t="s">
        <v>45</v>
      </c>
      <c r="I41" s="154"/>
      <c r="J41" s="157">
        <f>SUM(J32:J39)</f>
        <v>0</v>
      </c>
      <c r="K41" s="158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0" t="str">
        <f>E7</f>
        <v>RINGO Ostrava-Jih na parc. č. 73/47 v k. ú. Dubina u Ostravy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01 - Sklad sportovního nářadí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30. 5. 2022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4" t="s">
        <v>92</v>
      </c>
      <c r="D96" s="38"/>
      <c r="E96" s="38"/>
      <c r="F96" s="38"/>
      <c r="G96" s="38"/>
      <c r="H96" s="38"/>
      <c r="I96" s="38"/>
      <c r="J96" s="108">
        <f>J130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J146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J149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9.28" customHeight="1">
      <c r="A103" s="36"/>
      <c r="B103" s="37"/>
      <c r="C103" s="174" t="s">
        <v>98</v>
      </c>
      <c r="D103" s="38"/>
      <c r="E103" s="38"/>
      <c r="F103" s="38"/>
      <c r="G103" s="38"/>
      <c r="H103" s="38"/>
      <c r="I103" s="38"/>
      <c r="J103" s="187">
        <f>ROUND(J104 + J105 + J106 + J107 + J108 + J109,2)</f>
        <v>0</v>
      </c>
      <c r="K103" s="38"/>
      <c r="L103" s="61"/>
      <c r="N103" s="188" t="s">
        <v>37</v>
      </c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18" customHeight="1">
      <c r="A104" s="36"/>
      <c r="B104" s="37"/>
      <c r="C104" s="38"/>
      <c r="D104" s="189" t="s">
        <v>99</v>
      </c>
      <c r="E104" s="190"/>
      <c r="F104" s="190"/>
      <c r="G104" s="38"/>
      <c r="H104" s="38"/>
      <c r="I104" s="38"/>
      <c r="J104" s="191">
        <v>0</v>
      </c>
      <c r="K104" s="38"/>
      <c r="L104" s="192"/>
      <c r="M104" s="193"/>
      <c r="N104" s="194" t="s">
        <v>38</v>
      </c>
      <c r="O104" s="193"/>
      <c r="P104" s="193"/>
      <c r="Q104" s="193"/>
      <c r="R104" s="193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6" t="s">
        <v>100</v>
      </c>
      <c r="AZ104" s="193"/>
      <c r="BA104" s="193"/>
      <c r="BB104" s="193"/>
      <c r="BC104" s="193"/>
      <c r="BD104" s="193"/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6" t="s">
        <v>81</v>
      </c>
      <c r="BK104" s="193"/>
      <c r="BL104" s="193"/>
      <c r="BM104" s="193"/>
    </row>
    <row r="105" s="2" customFormat="1" ht="18" customHeight="1">
      <c r="A105" s="36"/>
      <c r="B105" s="37"/>
      <c r="C105" s="38"/>
      <c r="D105" s="189" t="s">
        <v>101</v>
      </c>
      <c r="E105" s="190"/>
      <c r="F105" s="190"/>
      <c r="G105" s="38"/>
      <c r="H105" s="38"/>
      <c r="I105" s="38"/>
      <c r="J105" s="191">
        <v>0</v>
      </c>
      <c r="K105" s="38"/>
      <c r="L105" s="192"/>
      <c r="M105" s="193"/>
      <c r="N105" s="194" t="s">
        <v>38</v>
      </c>
      <c r="O105" s="193"/>
      <c r="P105" s="193"/>
      <c r="Q105" s="193"/>
      <c r="R105" s="193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3"/>
      <c r="AG105" s="193"/>
      <c r="AH105" s="193"/>
      <c r="AI105" s="193"/>
      <c r="AJ105" s="193"/>
      <c r="AK105" s="193"/>
      <c r="AL105" s="193"/>
      <c r="AM105" s="193"/>
      <c r="AN105" s="193"/>
      <c r="AO105" s="193"/>
      <c r="AP105" s="193"/>
      <c r="AQ105" s="193"/>
      <c r="AR105" s="193"/>
      <c r="AS105" s="193"/>
      <c r="AT105" s="193"/>
      <c r="AU105" s="193"/>
      <c r="AV105" s="193"/>
      <c r="AW105" s="193"/>
      <c r="AX105" s="193"/>
      <c r="AY105" s="196" t="s">
        <v>100</v>
      </c>
      <c r="AZ105" s="193"/>
      <c r="BA105" s="193"/>
      <c r="BB105" s="193"/>
      <c r="BC105" s="193"/>
      <c r="BD105" s="193"/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6" t="s">
        <v>81</v>
      </c>
      <c r="BK105" s="193"/>
      <c r="BL105" s="193"/>
      <c r="BM105" s="193"/>
    </row>
    <row r="106" s="2" customFormat="1" ht="18" customHeight="1">
      <c r="A106" s="36"/>
      <c r="B106" s="37"/>
      <c r="C106" s="38"/>
      <c r="D106" s="189" t="s">
        <v>102</v>
      </c>
      <c r="E106" s="190"/>
      <c r="F106" s="190"/>
      <c r="G106" s="38"/>
      <c r="H106" s="38"/>
      <c r="I106" s="38"/>
      <c r="J106" s="191">
        <v>0</v>
      </c>
      <c r="K106" s="38"/>
      <c r="L106" s="192"/>
      <c r="M106" s="193"/>
      <c r="N106" s="194" t="s">
        <v>38</v>
      </c>
      <c r="O106" s="193"/>
      <c r="P106" s="193"/>
      <c r="Q106" s="193"/>
      <c r="R106" s="193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3"/>
      <c r="AS106" s="193"/>
      <c r="AT106" s="193"/>
      <c r="AU106" s="193"/>
      <c r="AV106" s="193"/>
      <c r="AW106" s="193"/>
      <c r="AX106" s="193"/>
      <c r="AY106" s="196" t="s">
        <v>100</v>
      </c>
      <c r="AZ106" s="193"/>
      <c r="BA106" s="193"/>
      <c r="BB106" s="193"/>
      <c r="BC106" s="193"/>
      <c r="BD106" s="193"/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6" t="s">
        <v>81</v>
      </c>
      <c r="BK106" s="193"/>
      <c r="BL106" s="193"/>
      <c r="BM106" s="193"/>
    </row>
    <row r="107" s="2" customFormat="1" ht="18" customHeight="1">
      <c r="A107" s="36"/>
      <c r="B107" s="37"/>
      <c r="C107" s="38"/>
      <c r="D107" s="189" t="s">
        <v>103</v>
      </c>
      <c r="E107" s="190"/>
      <c r="F107" s="190"/>
      <c r="G107" s="38"/>
      <c r="H107" s="38"/>
      <c r="I107" s="38"/>
      <c r="J107" s="191">
        <v>0</v>
      </c>
      <c r="K107" s="38"/>
      <c r="L107" s="192"/>
      <c r="M107" s="193"/>
      <c r="N107" s="194" t="s">
        <v>38</v>
      </c>
      <c r="O107" s="193"/>
      <c r="P107" s="193"/>
      <c r="Q107" s="193"/>
      <c r="R107" s="193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6" t="s">
        <v>100</v>
      </c>
      <c r="AZ107" s="193"/>
      <c r="BA107" s="193"/>
      <c r="BB107" s="193"/>
      <c r="BC107" s="193"/>
      <c r="BD107" s="193"/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6" t="s">
        <v>81</v>
      </c>
      <c r="BK107" s="193"/>
      <c r="BL107" s="193"/>
      <c r="BM107" s="193"/>
    </row>
    <row r="108" s="2" customFormat="1" ht="18" customHeight="1">
      <c r="A108" s="36"/>
      <c r="B108" s="37"/>
      <c r="C108" s="38"/>
      <c r="D108" s="189" t="s">
        <v>104</v>
      </c>
      <c r="E108" s="190"/>
      <c r="F108" s="190"/>
      <c r="G108" s="38"/>
      <c r="H108" s="38"/>
      <c r="I108" s="38"/>
      <c r="J108" s="191">
        <v>0</v>
      </c>
      <c r="K108" s="38"/>
      <c r="L108" s="192"/>
      <c r="M108" s="193"/>
      <c r="N108" s="194" t="s">
        <v>38</v>
      </c>
      <c r="O108" s="193"/>
      <c r="P108" s="193"/>
      <c r="Q108" s="193"/>
      <c r="R108" s="193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6" t="s">
        <v>100</v>
      </c>
      <c r="AZ108" s="193"/>
      <c r="BA108" s="193"/>
      <c r="BB108" s="193"/>
      <c r="BC108" s="193"/>
      <c r="BD108" s="193"/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6" t="s">
        <v>81</v>
      </c>
      <c r="BK108" s="193"/>
      <c r="BL108" s="193"/>
      <c r="BM108" s="193"/>
    </row>
    <row r="109" s="2" customFormat="1" ht="18" customHeight="1">
      <c r="A109" s="36"/>
      <c r="B109" s="37"/>
      <c r="C109" s="38"/>
      <c r="D109" s="190" t="s">
        <v>105</v>
      </c>
      <c r="E109" s="38"/>
      <c r="F109" s="38"/>
      <c r="G109" s="38"/>
      <c r="H109" s="38"/>
      <c r="I109" s="38"/>
      <c r="J109" s="191">
        <f>ROUND(J30*T109,2)</f>
        <v>0</v>
      </c>
      <c r="K109" s="38"/>
      <c r="L109" s="192"/>
      <c r="M109" s="193"/>
      <c r="N109" s="194" t="s">
        <v>38</v>
      </c>
      <c r="O109" s="193"/>
      <c r="P109" s="193"/>
      <c r="Q109" s="193"/>
      <c r="R109" s="193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6" t="s">
        <v>106</v>
      </c>
      <c r="AZ109" s="193"/>
      <c r="BA109" s="193"/>
      <c r="BB109" s="193"/>
      <c r="BC109" s="193"/>
      <c r="BD109" s="193"/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6" t="s">
        <v>81</v>
      </c>
      <c r="BK109" s="193"/>
      <c r="BL109" s="193"/>
      <c r="BM109" s="193"/>
    </row>
    <row r="110" s="2" customForma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9.28" customHeight="1">
      <c r="A111" s="36"/>
      <c r="B111" s="37"/>
      <c r="C111" s="198" t="s">
        <v>107</v>
      </c>
      <c r="D111" s="172"/>
      <c r="E111" s="172"/>
      <c r="F111" s="172"/>
      <c r="G111" s="172"/>
      <c r="H111" s="172"/>
      <c r="I111" s="172"/>
      <c r="J111" s="199">
        <f>ROUND(J96+J103,2)</f>
        <v>0</v>
      </c>
      <c r="K111" s="172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108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170" t="str">
        <f>E7</f>
        <v>RINGO Ostrava-Jih na parc. č. 73/47 v k. ú. Dubina u Ostravy</v>
      </c>
      <c r="F120" s="30"/>
      <c r="G120" s="30"/>
      <c r="H120" s="30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85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E9</f>
        <v>01 - Sklad sportovního nářadí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F12</f>
        <v xml:space="preserve"> </v>
      </c>
      <c r="G124" s="38"/>
      <c r="H124" s="38"/>
      <c r="I124" s="30" t="s">
        <v>22</v>
      </c>
      <c r="J124" s="77" t="str">
        <f>IF(J12="","",J12)</f>
        <v>30. 5. 2022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E15</f>
        <v xml:space="preserve"> </v>
      </c>
      <c r="G126" s="38"/>
      <c r="H126" s="38"/>
      <c r="I126" s="30" t="s">
        <v>29</v>
      </c>
      <c r="J126" s="34" t="str">
        <f>E21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8"/>
      <c r="E127" s="38"/>
      <c r="F127" s="25" t="str">
        <f>IF(E18="","",E18)</f>
        <v>Vyplň údaj</v>
      </c>
      <c r="G127" s="38"/>
      <c r="H127" s="38"/>
      <c r="I127" s="30" t="s">
        <v>31</v>
      </c>
      <c r="J127" s="34" t="str">
        <f>E24</f>
        <v xml:space="preserve"> 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200"/>
      <c r="B129" s="201"/>
      <c r="C129" s="202" t="s">
        <v>109</v>
      </c>
      <c r="D129" s="203" t="s">
        <v>58</v>
      </c>
      <c r="E129" s="203" t="s">
        <v>54</v>
      </c>
      <c r="F129" s="203" t="s">
        <v>55</v>
      </c>
      <c r="G129" s="203" t="s">
        <v>110</v>
      </c>
      <c r="H129" s="203" t="s">
        <v>111</v>
      </c>
      <c r="I129" s="203" t="s">
        <v>112</v>
      </c>
      <c r="J129" s="204" t="s">
        <v>91</v>
      </c>
      <c r="K129" s="205" t="s">
        <v>113</v>
      </c>
      <c r="L129" s="206"/>
      <c r="M129" s="98" t="s">
        <v>1</v>
      </c>
      <c r="N129" s="99" t="s">
        <v>37</v>
      </c>
      <c r="O129" s="99" t="s">
        <v>114</v>
      </c>
      <c r="P129" s="99" t="s">
        <v>115</v>
      </c>
      <c r="Q129" s="99" t="s">
        <v>116</v>
      </c>
      <c r="R129" s="99" t="s">
        <v>117</v>
      </c>
      <c r="S129" s="99" t="s">
        <v>118</v>
      </c>
      <c r="T129" s="100" t="s">
        <v>119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6"/>
      <c r="B130" s="37"/>
      <c r="C130" s="105" t="s">
        <v>120</v>
      </c>
      <c r="D130" s="38"/>
      <c r="E130" s="38"/>
      <c r="F130" s="38"/>
      <c r="G130" s="38"/>
      <c r="H130" s="38"/>
      <c r="I130" s="38"/>
      <c r="J130" s="207">
        <f>BK130</f>
        <v>0</v>
      </c>
      <c r="K130" s="38"/>
      <c r="L130" s="42"/>
      <c r="M130" s="101"/>
      <c r="N130" s="208"/>
      <c r="O130" s="102"/>
      <c r="P130" s="209">
        <f>P131</f>
        <v>0</v>
      </c>
      <c r="Q130" s="102"/>
      <c r="R130" s="209">
        <f>R131</f>
        <v>0.54961860000000007</v>
      </c>
      <c r="S130" s="102"/>
      <c r="T130" s="210">
        <f>T131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72</v>
      </c>
      <c r="AU130" s="15" t="s">
        <v>93</v>
      </c>
      <c r="BK130" s="211">
        <f>BK131</f>
        <v>0</v>
      </c>
    </row>
    <row r="131" s="12" customFormat="1" ht="25.92" customHeight="1">
      <c r="A131" s="12"/>
      <c r="B131" s="212"/>
      <c r="C131" s="213"/>
      <c r="D131" s="214" t="s">
        <v>72</v>
      </c>
      <c r="E131" s="215" t="s">
        <v>121</v>
      </c>
      <c r="F131" s="215" t="s">
        <v>122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P132+P146+P149</f>
        <v>0</v>
      </c>
      <c r="Q131" s="220"/>
      <c r="R131" s="221">
        <f>R132+R146+R149</f>
        <v>0.54961860000000007</v>
      </c>
      <c r="S131" s="220"/>
      <c r="T131" s="222">
        <f>T132+T146+T149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81</v>
      </c>
      <c r="AT131" s="224" t="s">
        <v>72</v>
      </c>
      <c r="AU131" s="224" t="s">
        <v>73</v>
      </c>
      <c r="AY131" s="223" t="s">
        <v>123</v>
      </c>
      <c r="BK131" s="225">
        <f>BK132+BK146+BK149</f>
        <v>0</v>
      </c>
    </row>
    <row r="132" s="12" customFormat="1" ht="22.8" customHeight="1">
      <c r="A132" s="12"/>
      <c r="B132" s="212"/>
      <c r="C132" s="213"/>
      <c r="D132" s="214" t="s">
        <v>72</v>
      </c>
      <c r="E132" s="226" t="s">
        <v>83</v>
      </c>
      <c r="F132" s="226" t="s">
        <v>124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SUM(P133:P145)</f>
        <v>0</v>
      </c>
      <c r="Q132" s="220"/>
      <c r="R132" s="221">
        <f>SUM(R133:R145)</f>
        <v>0.54961860000000007</v>
      </c>
      <c r="S132" s="220"/>
      <c r="T132" s="222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81</v>
      </c>
      <c r="AT132" s="224" t="s">
        <v>72</v>
      </c>
      <c r="AU132" s="224" t="s">
        <v>81</v>
      </c>
      <c r="AY132" s="223" t="s">
        <v>123</v>
      </c>
      <c r="BK132" s="225">
        <f>SUM(BK133:BK145)</f>
        <v>0</v>
      </c>
    </row>
    <row r="133" s="2" customFormat="1" ht="24.15" customHeight="1">
      <c r="A133" s="36"/>
      <c r="B133" s="37"/>
      <c r="C133" s="228" t="s">
        <v>81</v>
      </c>
      <c r="D133" s="228" t="s">
        <v>125</v>
      </c>
      <c r="E133" s="229" t="s">
        <v>126</v>
      </c>
      <c r="F133" s="230" t="s">
        <v>127</v>
      </c>
      <c r="G133" s="231" t="s">
        <v>128</v>
      </c>
      <c r="H133" s="232">
        <v>30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38</v>
      </c>
      <c r="O133" s="89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0" t="s">
        <v>129</v>
      </c>
      <c r="AT133" s="240" t="s">
        <v>125</v>
      </c>
      <c r="AU133" s="240" t="s">
        <v>83</v>
      </c>
      <c r="AY133" s="15" t="s">
        <v>123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5" t="s">
        <v>81</v>
      </c>
      <c r="BK133" s="241">
        <f>ROUND(I133*H133,2)</f>
        <v>0</v>
      </c>
      <c r="BL133" s="15" t="s">
        <v>129</v>
      </c>
      <c r="BM133" s="240" t="s">
        <v>130</v>
      </c>
    </row>
    <row r="134" s="13" customFormat="1">
      <c r="A134" s="13"/>
      <c r="B134" s="242"/>
      <c r="C134" s="243"/>
      <c r="D134" s="244" t="s">
        <v>131</v>
      </c>
      <c r="E134" s="245" t="s">
        <v>1</v>
      </c>
      <c r="F134" s="246" t="s">
        <v>132</v>
      </c>
      <c r="G134" s="243"/>
      <c r="H134" s="247">
        <v>30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131</v>
      </c>
      <c r="AU134" s="253" t="s">
        <v>83</v>
      </c>
      <c r="AV134" s="13" t="s">
        <v>83</v>
      </c>
      <c r="AW134" s="13" t="s">
        <v>30</v>
      </c>
      <c r="AX134" s="13" t="s">
        <v>81</v>
      </c>
      <c r="AY134" s="253" t="s">
        <v>123</v>
      </c>
    </row>
    <row r="135" s="2" customFormat="1" ht="24.15" customHeight="1">
      <c r="A135" s="36"/>
      <c r="B135" s="37"/>
      <c r="C135" s="228" t="s">
        <v>83</v>
      </c>
      <c r="D135" s="228" t="s">
        <v>125</v>
      </c>
      <c r="E135" s="229" t="s">
        <v>133</v>
      </c>
      <c r="F135" s="230" t="s">
        <v>134</v>
      </c>
      <c r="G135" s="231" t="s">
        <v>128</v>
      </c>
      <c r="H135" s="232">
        <v>30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38</v>
      </c>
      <c r="O135" s="89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0" t="s">
        <v>129</v>
      </c>
      <c r="AT135" s="240" t="s">
        <v>125</v>
      </c>
      <c r="AU135" s="240" t="s">
        <v>83</v>
      </c>
      <c r="AY135" s="15" t="s">
        <v>123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5" t="s">
        <v>81</v>
      </c>
      <c r="BK135" s="241">
        <f>ROUND(I135*H135,2)</f>
        <v>0</v>
      </c>
      <c r="BL135" s="15" t="s">
        <v>129</v>
      </c>
      <c r="BM135" s="240" t="s">
        <v>135</v>
      </c>
    </row>
    <row r="136" s="2" customFormat="1" ht="24.15" customHeight="1">
      <c r="A136" s="36"/>
      <c r="B136" s="37"/>
      <c r="C136" s="228" t="s">
        <v>136</v>
      </c>
      <c r="D136" s="228" t="s">
        <v>125</v>
      </c>
      <c r="E136" s="229" t="s">
        <v>137</v>
      </c>
      <c r="F136" s="230" t="s">
        <v>138</v>
      </c>
      <c r="G136" s="231" t="s">
        <v>128</v>
      </c>
      <c r="H136" s="232">
        <v>36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38</v>
      </c>
      <c r="O136" s="89"/>
      <c r="P136" s="238">
        <f>O136*H136</f>
        <v>0</v>
      </c>
      <c r="Q136" s="238">
        <v>0.00010000000000000001</v>
      </c>
      <c r="R136" s="238">
        <f>Q136*H136</f>
        <v>0.0036000000000000003</v>
      </c>
      <c r="S136" s="238">
        <v>0</v>
      </c>
      <c r="T136" s="23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0" t="s">
        <v>129</v>
      </c>
      <c r="AT136" s="240" t="s">
        <v>125</v>
      </c>
      <c r="AU136" s="240" t="s">
        <v>83</v>
      </c>
      <c r="AY136" s="15" t="s">
        <v>123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5" t="s">
        <v>81</v>
      </c>
      <c r="BK136" s="241">
        <f>ROUND(I136*H136,2)</f>
        <v>0</v>
      </c>
      <c r="BL136" s="15" t="s">
        <v>129</v>
      </c>
      <c r="BM136" s="240" t="s">
        <v>139</v>
      </c>
    </row>
    <row r="137" s="13" customFormat="1">
      <c r="A137" s="13"/>
      <c r="B137" s="242"/>
      <c r="C137" s="243"/>
      <c r="D137" s="244" t="s">
        <v>131</v>
      </c>
      <c r="E137" s="245" t="s">
        <v>1</v>
      </c>
      <c r="F137" s="246" t="s">
        <v>140</v>
      </c>
      <c r="G137" s="243"/>
      <c r="H137" s="247">
        <v>36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131</v>
      </c>
      <c r="AU137" s="253" t="s">
        <v>83</v>
      </c>
      <c r="AV137" s="13" t="s">
        <v>83</v>
      </c>
      <c r="AW137" s="13" t="s">
        <v>30</v>
      </c>
      <c r="AX137" s="13" t="s">
        <v>81</v>
      </c>
      <c r="AY137" s="253" t="s">
        <v>123</v>
      </c>
    </row>
    <row r="138" s="2" customFormat="1" ht="24.15" customHeight="1">
      <c r="A138" s="36"/>
      <c r="B138" s="37"/>
      <c r="C138" s="254" t="s">
        <v>129</v>
      </c>
      <c r="D138" s="254" t="s">
        <v>141</v>
      </c>
      <c r="E138" s="255" t="s">
        <v>142</v>
      </c>
      <c r="F138" s="256" t="s">
        <v>143</v>
      </c>
      <c r="G138" s="257" t="s">
        <v>128</v>
      </c>
      <c r="H138" s="258">
        <v>42.642000000000003</v>
      </c>
      <c r="I138" s="259"/>
      <c r="J138" s="260">
        <f>ROUND(I138*H138,2)</f>
        <v>0</v>
      </c>
      <c r="K138" s="261"/>
      <c r="L138" s="262"/>
      <c r="M138" s="263" t="s">
        <v>1</v>
      </c>
      <c r="N138" s="264" t="s">
        <v>38</v>
      </c>
      <c r="O138" s="89"/>
      <c r="P138" s="238">
        <f>O138*H138</f>
        <v>0</v>
      </c>
      <c r="Q138" s="238">
        <v>0.00029999999999999997</v>
      </c>
      <c r="R138" s="238">
        <f>Q138*H138</f>
        <v>0.0127926</v>
      </c>
      <c r="S138" s="238">
        <v>0</v>
      </c>
      <c r="T138" s="23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0" t="s">
        <v>144</v>
      </c>
      <c r="AT138" s="240" t="s">
        <v>141</v>
      </c>
      <c r="AU138" s="240" t="s">
        <v>83</v>
      </c>
      <c r="AY138" s="15" t="s">
        <v>123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5" t="s">
        <v>81</v>
      </c>
      <c r="BK138" s="241">
        <f>ROUND(I138*H138,2)</f>
        <v>0</v>
      </c>
      <c r="BL138" s="15" t="s">
        <v>129</v>
      </c>
      <c r="BM138" s="240" t="s">
        <v>145</v>
      </c>
    </row>
    <row r="139" s="13" customFormat="1">
      <c r="A139" s="13"/>
      <c r="B139" s="242"/>
      <c r="C139" s="243"/>
      <c r="D139" s="244" t="s">
        <v>131</v>
      </c>
      <c r="E139" s="243"/>
      <c r="F139" s="246" t="s">
        <v>146</v>
      </c>
      <c r="G139" s="243"/>
      <c r="H139" s="247">
        <v>42.642000000000003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131</v>
      </c>
      <c r="AU139" s="253" t="s">
        <v>83</v>
      </c>
      <c r="AV139" s="13" t="s">
        <v>83</v>
      </c>
      <c r="AW139" s="13" t="s">
        <v>4</v>
      </c>
      <c r="AX139" s="13" t="s">
        <v>81</v>
      </c>
      <c r="AY139" s="253" t="s">
        <v>123</v>
      </c>
    </row>
    <row r="140" s="2" customFormat="1" ht="24.15" customHeight="1">
      <c r="A140" s="36"/>
      <c r="B140" s="37"/>
      <c r="C140" s="228" t="s">
        <v>147</v>
      </c>
      <c r="D140" s="228" t="s">
        <v>125</v>
      </c>
      <c r="E140" s="229" t="s">
        <v>148</v>
      </c>
      <c r="F140" s="230" t="s">
        <v>149</v>
      </c>
      <c r="G140" s="231" t="s">
        <v>128</v>
      </c>
      <c r="H140" s="232">
        <v>30</v>
      </c>
      <c r="I140" s="233"/>
      <c r="J140" s="234">
        <f>ROUND(I140*H140,2)</f>
        <v>0</v>
      </c>
      <c r="K140" s="235"/>
      <c r="L140" s="42"/>
      <c r="M140" s="236" t="s">
        <v>1</v>
      </c>
      <c r="N140" s="237" t="s">
        <v>38</v>
      </c>
      <c r="O140" s="89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0" t="s">
        <v>129</v>
      </c>
      <c r="AT140" s="240" t="s">
        <v>125</v>
      </c>
      <c r="AU140" s="240" t="s">
        <v>83</v>
      </c>
      <c r="AY140" s="15" t="s">
        <v>123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5" t="s">
        <v>81</v>
      </c>
      <c r="BK140" s="241">
        <f>ROUND(I140*H140,2)</f>
        <v>0</v>
      </c>
      <c r="BL140" s="15" t="s">
        <v>129</v>
      </c>
      <c r="BM140" s="240" t="s">
        <v>150</v>
      </c>
    </row>
    <row r="141" s="13" customFormat="1">
      <c r="A141" s="13"/>
      <c r="B141" s="242"/>
      <c r="C141" s="243"/>
      <c r="D141" s="244" t="s">
        <v>131</v>
      </c>
      <c r="E141" s="245" t="s">
        <v>1</v>
      </c>
      <c r="F141" s="246" t="s">
        <v>132</v>
      </c>
      <c r="G141" s="243"/>
      <c r="H141" s="247">
        <v>30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131</v>
      </c>
      <c r="AU141" s="253" t="s">
        <v>83</v>
      </c>
      <c r="AV141" s="13" t="s">
        <v>83</v>
      </c>
      <c r="AW141" s="13" t="s">
        <v>30</v>
      </c>
      <c r="AX141" s="13" t="s">
        <v>81</v>
      </c>
      <c r="AY141" s="253" t="s">
        <v>123</v>
      </c>
    </row>
    <row r="142" s="2" customFormat="1" ht="33" customHeight="1">
      <c r="A142" s="36"/>
      <c r="B142" s="37"/>
      <c r="C142" s="228" t="s">
        <v>151</v>
      </c>
      <c r="D142" s="228" t="s">
        <v>125</v>
      </c>
      <c r="E142" s="229" t="s">
        <v>152</v>
      </c>
      <c r="F142" s="230" t="s">
        <v>153</v>
      </c>
      <c r="G142" s="231" t="s">
        <v>128</v>
      </c>
      <c r="H142" s="232">
        <v>2.25</v>
      </c>
      <c r="I142" s="233"/>
      <c r="J142" s="234">
        <f>ROUND(I142*H142,2)</f>
        <v>0</v>
      </c>
      <c r="K142" s="235"/>
      <c r="L142" s="42"/>
      <c r="M142" s="236" t="s">
        <v>1</v>
      </c>
      <c r="N142" s="237" t="s">
        <v>38</v>
      </c>
      <c r="O142" s="89"/>
      <c r="P142" s="238">
        <f>O142*H142</f>
        <v>0</v>
      </c>
      <c r="Q142" s="238">
        <v>0.10100000000000001</v>
      </c>
      <c r="R142" s="238">
        <f>Q142*H142</f>
        <v>0.22725000000000001</v>
      </c>
      <c r="S142" s="238">
        <v>0</v>
      </c>
      <c r="T142" s="23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0" t="s">
        <v>129</v>
      </c>
      <c r="AT142" s="240" t="s">
        <v>125</v>
      </c>
      <c r="AU142" s="240" t="s">
        <v>83</v>
      </c>
      <c r="AY142" s="15" t="s">
        <v>123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5" t="s">
        <v>81</v>
      </c>
      <c r="BK142" s="241">
        <f>ROUND(I142*H142,2)</f>
        <v>0</v>
      </c>
      <c r="BL142" s="15" t="s">
        <v>129</v>
      </c>
      <c r="BM142" s="240" t="s">
        <v>154</v>
      </c>
    </row>
    <row r="143" s="13" customFormat="1">
      <c r="A143" s="13"/>
      <c r="B143" s="242"/>
      <c r="C143" s="243"/>
      <c r="D143" s="244" t="s">
        <v>131</v>
      </c>
      <c r="E143" s="245" t="s">
        <v>1</v>
      </c>
      <c r="F143" s="246" t="s">
        <v>155</v>
      </c>
      <c r="G143" s="243"/>
      <c r="H143" s="247">
        <v>2.25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131</v>
      </c>
      <c r="AU143" s="253" t="s">
        <v>83</v>
      </c>
      <c r="AV143" s="13" t="s">
        <v>83</v>
      </c>
      <c r="AW143" s="13" t="s">
        <v>30</v>
      </c>
      <c r="AX143" s="13" t="s">
        <v>81</v>
      </c>
      <c r="AY143" s="253" t="s">
        <v>123</v>
      </c>
    </row>
    <row r="144" s="2" customFormat="1" ht="16.5" customHeight="1">
      <c r="A144" s="36"/>
      <c r="B144" s="37"/>
      <c r="C144" s="254" t="s">
        <v>156</v>
      </c>
      <c r="D144" s="254" t="s">
        <v>141</v>
      </c>
      <c r="E144" s="255" t="s">
        <v>157</v>
      </c>
      <c r="F144" s="256" t="s">
        <v>158</v>
      </c>
      <c r="G144" s="257" t="s">
        <v>128</v>
      </c>
      <c r="H144" s="258">
        <v>2.3180000000000001</v>
      </c>
      <c r="I144" s="259"/>
      <c r="J144" s="260">
        <f>ROUND(I144*H144,2)</f>
        <v>0</v>
      </c>
      <c r="K144" s="261"/>
      <c r="L144" s="262"/>
      <c r="M144" s="263" t="s">
        <v>1</v>
      </c>
      <c r="N144" s="264" t="s">
        <v>38</v>
      </c>
      <c r="O144" s="89"/>
      <c r="P144" s="238">
        <f>O144*H144</f>
        <v>0</v>
      </c>
      <c r="Q144" s="238">
        <v>0.13200000000000001</v>
      </c>
      <c r="R144" s="238">
        <f>Q144*H144</f>
        <v>0.30597600000000003</v>
      </c>
      <c r="S144" s="238">
        <v>0</v>
      </c>
      <c r="T144" s="23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0" t="s">
        <v>144</v>
      </c>
      <c r="AT144" s="240" t="s">
        <v>141</v>
      </c>
      <c r="AU144" s="240" t="s">
        <v>83</v>
      </c>
      <c r="AY144" s="15" t="s">
        <v>123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5" t="s">
        <v>81</v>
      </c>
      <c r="BK144" s="241">
        <f>ROUND(I144*H144,2)</f>
        <v>0</v>
      </c>
      <c r="BL144" s="15" t="s">
        <v>129</v>
      </c>
      <c r="BM144" s="240" t="s">
        <v>159</v>
      </c>
    </row>
    <row r="145" s="13" customFormat="1">
      <c r="A145" s="13"/>
      <c r="B145" s="242"/>
      <c r="C145" s="243"/>
      <c r="D145" s="244" t="s">
        <v>131</v>
      </c>
      <c r="E145" s="243"/>
      <c r="F145" s="246" t="s">
        <v>160</v>
      </c>
      <c r="G145" s="243"/>
      <c r="H145" s="247">
        <v>2.3180000000000001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131</v>
      </c>
      <c r="AU145" s="253" t="s">
        <v>83</v>
      </c>
      <c r="AV145" s="13" t="s">
        <v>83</v>
      </c>
      <c r="AW145" s="13" t="s">
        <v>4</v>
      </c>
      <c r="AX145" s="13" t="s">
        <v>81</v>
      </c>
      <c r="AY145" s="253" t="s">
        <v>123</v>
      </c>
    </row>
    <row r="146" s="12" customFormat="1" ht="22.8" customHeight="1">
      <c r="A146" s="12"/>
      <c r="B146" s="212"/>
      <c r="C146" s="213"/>
      <c r="D146" s="214" t="s">
        <v>72</v>
      </c>
      <c r="E146" s="226" t="s">
        <v>147</v>
      </c>
      <c r="F146" s="226" t="s">
        <v>161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SUM(P147:P148)</f>
        <v>0</v>
      </c>
      <c r="Q146" s="220"/>
      <c r="R146" s="221">
        <f>SUM(R147:R148)</f>
        <v>0</v>
      </c>
      <c r="S146" s="220"/>
      <c r="T146" s="222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81</v>
      </c>
      <c r="AT146" s="224" t="s">
        <v>72</v>
      </c>
      <c r="AU146" s="224" t="s">
        <v>81</v>
      </c>
      <c r="AY146" s="223" t="s">
        <v>123</v>
      </c>
      <c r="BK146" s="225">
        <f>SUM(BK147:BK148)</f>
        <v>0</v>
      </c>
    </row>
    <row r="147" s="2" customFormat="1" ht="24.15" customHeight="1">
      <c r="A147" s="36"/>
      <c r="B147" s="37"/>
      <c r="C147" s="228" t="s">
        <v>144</v>
      </c>
      <c r="D147" s="228" t="s">
        <v>125</v>
      </c>
      <c r="E147" s="229" t="s">
        <v>162</v>
      </c>
      <c r="F147" s="230" t="s">
        <v>163</v>
      </c>
      <c r="G147" s="231" t="s">
        <v>164</v>
      </c>
      <c r="H147" s="232">
        <v>2</v>
      </c>
      <c r="I147" s="233"/>
      <c r="J147" s="234">
        <f>ROUND(I147*H147,2)</f>
        <v>0</v>
      </c>
      <c r="K147" s="235"/>
      <c r="L147" s="42"/>
      <c r="M147" s="236" t="s">
        <v>1</v>
      </c>
      <c r="N147" s="237" t="s">
        <v>38</v>
      </c>
      <c r="O147" s="89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0" t="s">
        <v>129</v>
      </c>
      <c r="AT147" s="240" t="s">
        <v>125</v>
      </c>
      <c r="AU147" s="240" t="s">
        <v>83</v>
      </c>
      <c r="AY147" s="15" t="s">
        <v>123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5" t="s">
        <v>81</v>
      </c>
      <c r="BK147" s="241">
        <f>ROUND(I147*H147,2)</f>
        <v>0</v>
      </c>
      <c r="BL147" s="15" t="s">
        <v>129</v>
      </c>
      <c r="BM147" s="240" t="s">
        <v>165</v>
      </c>
    </row>
    <row r="148" s="13" customFormat="1">
      <c r="A148" s="13"/>
      <c r="B148" s="242"/>
      <c r="C148" s="243"/>
      <c r="D148" s="244" t="s">
        <v>131</v>
      </c>
      <c r="E148" s="245" t="s">
        <v>1</v>
      </c>
      <c r="F148" s="246" t="s">
        <v>166</v>
      </c>
      <c r="G148" s="243"/>
      <c r="H148" s="247">
        <v>2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131</v>
      </c>
      <c r="AU148" s="253" t="s">
        <v>83</v>
      </c>
      <c r="AV148" s="13" t="s">
        <v>83</v>
      </c>
      <c r="AW148" s="13" t="s">
        <v>30</v>
      </c>
      <c r="AX148" s="13" t="s">
        <v>81</v>
      </c>
      <c r="AY148" s="253" t="s">
        <v>123</v>
      </c>
    </row>
    <row r="149" s="12" customFormat="1" ht="22.8" customHeight="1">
      <c r="A149" s="12"/>
      <c r="B149" s="212"/>
      <c r="C149" s="213"/>
      <c r="D149" s="214" t="s">
        <v>72</v>
      </c>
      <c r="E149" s="226" t="s">
        <v>167</v>
      </c>
      <c r="F149" s="226" t="s">
        <v>168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SUM(P150:P151)</f>
        <v>0</v>
      </c>
      <c r="Q149" s="220"/>
      <c r="R149" s="221">
        <f>SUM(R150:R151)</f>
        <v>0</v>
      </c>
      <c r="S149" s="220"/>
      <c r="T149" s="222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81</v>
      </c>
      <c r="AT149" s="224" t="s">
        <v>72</v>
      </c>
      <c r="AU149" s="224" t="s">
        <v>81</v>
      </c>
      <c r="AY149" s="223" t="s">
        <v>123</v>
      </c>
      <c r="BK149" s="225">
        <f>SUM(BK150:BK151)</f>
        <v>0</v>
      </c>
    </row>
    <row r="150" s="2" customFormat="1" ht="16.5" customHeight="1">
      <c r="A150" s="36"/>
      <c r="B150" s="37"/>
      <c r="C150" s="228" t="s">
        <v>169</v>
      </c>
      <c r="D150" s="228" t="s">
        <v>125</v>
      </c>
      <c r="E150" s="229" t="s">
        <v>170</v>
      </c>
      <c r="F150" s="230" t="s">
        <v>168</v>
      </c>
      <c r="G150" s="231" t="s">
        <v>171</v>
      </c>
      <c r="H150" s="232">
        <v>15</v>
      </c>
      <c r="I150" s="233"/>
      <c r="J150" s="234">
        <f>ROUND(I150*H150,2)</f>
        <v>0</v>
      </c>
      <c r="K150" s="235"/>
      <c r="L150" s="42"/>
      <c r="M150" s="236" t="s">
        <v>1</v>
      </c>
      <c r="N150" s="237" t="s">
        <v>38</v>
      </c>
      <c r="O150" s="89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0" t="s">
        <v>129</v>
      </c>
      <c r="AT150" s="240" t="s">
        <v>125</v>
      </c>
      <c r="AU150" s="240" t="s">
        <v>83</v>
      </c>
      <c r="AY150" s="15" t="s">
        <v>123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5" t="s">
        <v>81</v>
      </c>
      <c r="BK150" s="241">
        <f>ROUND(I150*H150,2)</f>
        <v>0</v>
      </c>
      <c r="BL150" s="15" t="s">
        <v>129</v>
      </c>
      <c r="BM150" s="240" t="s">
        <v>172</v>
      </c>
    </row>
    <row r="151" s="13" customFormat="1">
      <c r="A151" s="13"/>
      <c r="B151" s="242"/>
      <c r="C151" s="243"/>
      <c r="D151" s="244" t="s">
        <v>131</v>
      </c>
      <c r="E151" s="245" t="s">
        <v>1</v>
      </c>
      <c r="F151" s="246" t="s">
        <v>173</v>
      </c>
      <c r="G151" s="243"/>
      <c r="H151" s="247">
        <v>15</v>
      </c>
      <c r="I151" s="248"/>
      <c r="J151" s="243"/>
      <c r="K151" s="243"/>
      <c r="L151" s="249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131</v>
      </c>
      <c r="AU151" s="253" t="s">
        <v>83</v>
      </c>
      <c r="AV151" s="13" t="s">
        <v>83</v>
      </c>
      <c r="AW151" s="13" t="s">
        <v>30</v>
      </c>
      <c r="AX151" s="13" t="s">
        <v>81</v>
      </c>
      <c r="AY151" s="253" t="s">
        <v>123</v>
      </c>
    </row>
    <row r="152" s="2" customFormat="1" ht="6.96" customHeight="1">
      <c r="A152" s="36"/>
      <c r="B152" s="64"/>
      <c r="C152" s="65"/>
      <c r="D152" s="65"/>
      <c r="E152" s="65"/>
      <c r="F152" s="65"/>
      <c r="G152" s="65"/>
      <c r="H152" s="65"/>
      <c r="I152" s="65"/>
      <c r="J152" s="65"/>
      <c r="K152" s="65"/>
      <c r="L152" s="42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sheetProtection sheet="1" autoFilter="0" formatColumns="0" formatRows="0" objects="1" scenarios="1" spinCount="100000" saltValue="cUs9pC6InwULlFzdvkzGV/1TTM+Jo6bgVnlj0DsEhq01scMgSbP6A7+TugVmWfhzLTplFxFve8suy79ONyGfVg==" hashValue="qCN4z8WMYc1Beb/Z+2MDLQlgf/m5gEruHXY3UJzp9XGf2/wJA5n7dvP1jeIU3t2vbVCUdz3Vckc0D6uOsq1nPA==" algorithmName="SHA-512" password="CC35"/>
  <autoFilter ref="C129:K151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TOMASPC\Tomáš</dc:creator>
  <cp:lastModifiedBy>TOMASPC\Tomáš</cp:lastModifiedBy>
  <dcterms:created xsi:type="dcterms:W3CDTF">2022-06-03T09:01:19Z</dcterms:created>
  <dcterms:modified xsi:type="dcterms:W3CDTF">2022-06-03T09:01:23Z</dcterms:modified>
</cp:coreProperties>
</file>